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החובות שלי" sheetId="1" state="visible" r:id="rId1"/>
    <sheet name="התוכני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 &quot;₪&quot;"/>
    <numFmt numFmtId="165" formatCode="0.0%"/>
    <numFmt numFmtId="166" formatCode="#,##0.0"/>
  </numFmts>
  <fonts count="7">
    <font>
      <name val="Calibri"/>
      <family val="2"/>
      <color theme="1"/>
      <sz val="11"/>
      <scheme val="minor"/>
    </font>
    <font>
      <name val="Arial"/>
      <b val="1"/>
      <color rgb="0006142B"/>
      <sz val="14"/>
    </font>
    <font>
      <name val="Arial"/>
      <i val="1"/>
      <color rgb="007A8190"/>
      <sz val="9"/>
    </font>
    <font>
      <name val="Arial"/>
      <b val="1"/>
      <color rgb="00FFFFFF"/>
      <sz val="11"/>
    </font>
    <font>
      <name val="Arial"/>
      <color rgb="0006142B"/>
      <sz val="11"/>
    </font>
    <font>
      <name val="Arial"/>
      <b val="1"/>
      <color rgb="00875C17"/>
      <sz val="11"/>
    </font>
    <font>
      <name val="Arial"/>
      <b val="1"/>
      <color rgb="0006142B"/>
      <sz val="11"/>
    </font>
  </fonts>
  <fills count="4">
    <fill>
      <patternFill/>
    </fill>
    <fill>
      <patternFill patternType="gray125"/>
    </fill>
    <fill>
      <patternFill patternType="solid">
        <fgColor rgb="0006142B"/>
      </patternFill>
    </fill>
    <fill>
      <patternFill patternType="solid">
        <fgColor rgb="00D4A04A"/>
      </patternFill>
    </fill>
  </fills>
  <borders count="2">
    <border>
      <left/>
      <right/>
      <top/>
      <bottom/>
      <diagonal/>
    </border>
    <border>
      <left style="thin">
        <color rgb="00D8D2C4"/>
      </left>
      <right style="thin">
        <color rgb="00D8D2C4"/>
      </right>
      <top style="thin">
        <color rgb="00D8D2C4"/>
      </top>
      <bottom style="thin">
        <color rgb="00D8D2C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applyProtection="1" pivotButton="0" quotePrefix="0" xfId="0">
      <alignment horizontal="center"/>
      <protection locked="0" hidden="0"/>
    </xf>
    <xf numFmtId="164" fontId="4" fillId="3" borderId="1" applyAlignment="1" applyProtection="1" pivotButton="0" quotePrefix="0" xfId="0">
      <alignment horizontal="center"/>
      <protection locked="0" hidden="0"/>
    </xf>
    <xf numFmtId="165" fontId="4" fillId="3" borderId="1" applyAlignment="1" applyProtection="1" pivotButton="0" quotePrefix="0" xfId="0">
      <alignment horizontal="center"/>
      <protection locked="0" hidden="0"/>
    </xf>
    <xf numFmtId="166" fontId="5" fillId="0" borderId="1" applyAlignment="1" pivotButton="0" quotePrefix="0" xfId="0">
      <alignment horizontal="center"/>
    </xf>
    <xf numFmtId="164" fontId="4" fillId="0" borderId="1" applyAlignment="1" pivotButton="0" quotePrefix="0" xfId="0">
      <alignment horizontal="center"/>
    </xf>
    <xf numFmtId="0" fontId="5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165" fontId="4" fillId="0" borderId="1" applyAlignment="1" pivotButton="0" quotePrefix="0" xfId="0">
      <alignment horizontal="center"/>
    </xf>
    <xf numFmtId="166" fontId="4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22" customWidth="1" min="4" max="4"/>
    <col width="26" customWidth="1" min="5" max="5"/>
    <col width="18" customWidth="1" min="6" max="6"/>
  </cols>
  <sheetData>
    <row r="1">
      <c r="A1" s="1" t="inlineStr">
        <is>
          <t>תוכנית סגירת חובות</t>
        </is>
      </c>
    </row>
    <row r="2">
      <c r="A2" s="2" t="inlineStr">
        <is>
          <t>התאים הכתומים = אתה ממלא. השאר מחושב.</t>
        </is>
      </c>
    </row>
    <row r="3" ht="30" customHeight="1">
      <c r="A3" s="3" t="inlineStr">
        <is>
          <t>שם החוב</t>
        </is>
      </c>
      <c r="B3" s="3" t="inlineStr">
        <is>
          <t>יתרה לתשלום</t>
        </is>
      </c>
      <c r="C3" s="3" t="inlineStr">
        <is>
          <t>ריבית שנתית</t>
        </is>
      </c>
      <c r="D3" s="3" t="inlineStr">
        <is>
          <t>תשלום חודשי מינימלי</t>
        </is>
      </c>
      <c r="E3" s="3" t="inlineStr">
        <is>
          <t>חודשים לסגירה בתשלום המינימלי</t>
        </is>
      </c>
      <c r="F3" s="3" t="inlineStr">
        <is>
          <t>סך הריבית שתשלם</t>
        </is>
      </c>
    </row>
    <row r="4">
      <c r="A4" s="4" t="n"/>
      <c r="B4" s="5" t="n"/>
      <c r="C4" s="6" t="n"/>
      <c r="D4" s="5" t="n"/>
      <c r="E4" s="7">
        <f>IF($B4="","",IF($D4&lt;=$B4*$C4/12,"התשלום נמוך מהריבית",IFERROR(ROUNDUP(NPER($C4/12,-$D4,$B4),0),"")))</f>
        <v/>
      </c>
      <c r="F4" s="8">
        <f>IF(OR($B4="",NOT(ISNUMBER($E4))),"",MAX(0,$E4*$D4-$B4))</f>
        <v/>
      </c>
    </row>
    <row r="5">
      <c r="A5" s="4" t="n"/>
      <c r="B5" s="5" t="n"/>
      <c r="C5" s="6" t="n"/>
      <c r="D5" s="5" t="n"/>
      <c r="E5" s="7">
        <f>IF($B5="","",IF($D5&lt;=$B5*$C5/12,"התשלום נמוך מהריבית",IFERROR(ROUNDUP(NPER($C5/12,-$D5,$B5),0),"")))</f>
        <v/>
      </c>
      <c r="F5" s="8">
        <f>IF(OR($B5="",NOT(ISNUMBER($E5))),"",MAX(0,$E5*$D5-$B5))</f>
        <v/>
      </c>
    </row>
    <row r="6">
      <c r="A6" s="4" t="n"/>
      <c r="B6" s="5" t="n"/>
      <c r="C6" s="6" t="n"/>
      <c r="D6" s="5" t="n"/>
      <c r="E6" s="7">
        <f>IF($B6="","",IF($D6&lt;=$B6*$C6/12,"התשלום נמוך מהריבית",IFERROR(ROUNDUP(NPER($C6/12,-$D6,$B6),0),"")))</f>
        <v/>
      </c>
      <c r="F6" s="8">
        <f>IF(OR($B6="",NOT(ISNUMBER($E6))),"",MAX(0,$E6*$D6-$B6))</f>
        <v/>
      </c>
    </row>
    <row r="7">
      <c r="A7" s="4" t="n"/>
      <c r="B7" s="5" t="n"/>
      <c r="C7" s="6" t="n"/>
      <c r="D7" s="5" t="n"/>
      <c r="E7" s="7">
        <f>IF($B7="","",IF($D7&lt;=$B7*$C7/12,"התשלום נמוך מהריבית",IFERROR(ROUNDUP(NPER($C7/12,-$D7,$B7),0),"")))</f>
        <v/>
      </c>
      <c r="F7" s="8">
        <f>IF(OR($B7="",NOT(ISNUMBER($E7))),"",MAX(0,$E7*$D7-$B7))</f>
        <v/>
      </c>
    </row>
    <row r="8">
      <c r="A8" s="4" t="n"/>
      <c r="B8" s="5" t="n"/>
      <c r="C8" s="6" t="n"/>
      <c r="D8" s="5" t="n"/>
      <c r="E8" s="7">
        <f>IF($B8="","",IF($D8&lt;=$B8*$C8/12,"התשלום נמוך מהריבית",IFERROR(ROUNDUP(NPER($C8/12,-$D8,$B8),0),"")))</f>
        <v/>
      </c>
      <c r="F8" s="8">
        <f>IF(OR($B8="",NOT(ISNUMBER($E8))),"",MAX(0,$E8*$D8-$B8))</f>
        <v/>
      </c>
    </row>
    <row r="9">
      <c r="A9" s="4" t="n"/>
      <c r="B9" s="5" t="n"/>
      <c r="C9" s="6" t="n"/>
      <c r="D9" s="5" t="n"/>
      <c r="E9" s="7">
        <f>IF($B9="","",IF($D9&lt;=$B9*$C9/12,"התשלום נמוך מהריבית",IFERROR(ROUNDUP(NPER($C9/12,-$D9,$B9),0),"")))</f>
        <v/>
      </c>
      <c r="F9" s="8">
        <f>IF(OR($B9="",NOT(ISNUMBER($E9))),"",MAX(0,$E9*$D9-$B9))</f>
        <v/>
      </c>
    </row>
    <row r="10">
      <c r="A10" s="4" t="n"/>
      <c r="B10" s="5" t="n"/>
      <c r="C10" s="6" t="n"/>
      <c r="D10" s="5" t="n"/>
      <c r="E10" s="7">
        <f>IF($B10="","",IF($D10&lt;=$B10*$C10/12,"התשלום נמוך מהריבית",IFERROR(ROUNDUP(NPER($C10/12,-$D10,$B10),0),"")))</f>
        <v/>
      </c>
      <c r="F10" s="8">
        <f>IF(OR($B10="",NOT(ISNUMBER($E10))),"",MAX(0,$E10*$D10-$B10))</f>
        <v/>
      </c>
    </row>
    <row r="11">
      <c r="A11" s="4" t="n"/>
      <c r="B11" s="5" t="n"/>
      <c r="C11" s="6" t="n"/>
      <c r="D11" s="5" t="n"/>
      <c r="E11" s="7">
        <f>IF($B11="","",IF($D11&lt;=$B11*$C11/12,"התשלום נמוך מהריבית",IFERROR(ROUNDUP(NPER($C11/12,-$D11,$B11),0),"")))</f>
        <v/>
      </c>
      <c r="F11" s="8">
        <f>IF(OR($B11="",NOT(ISNUMBER($E11))),"",MAX(0,$E11*$D11-$B11))</f>
        <v/>
      </c>
    </row>
    <row r="12">
      <c r="A12" s="4" t="n"/>
      <c r="B12" s="5" t="n"/>
      <c r="C12" s="6" t="n"/>
      <c r="D12" s="5" t="n"/>
      <c r="E12" s="7">
        <f>IF($B12="","",IF($D12&lt;=$B12*$C12/12,"התשלום נמוך מהריבית",IFERROR(ROUNDUP(NPER($C12/12,-$D12,$B12),0),"")))</f>
        <v/>
      </c>
      <c r="F12" s="8">
        <f>IF(OR($B12="",NOT(ISNUMBER($E12))),"",MAX(0,$E12*$D12-$B12))</f>
        <v/>
      </c>
    </row>
    <row r="13">
      <c r="A13" s="4" t="n"/>
      <c r="B13" s="5" t="n"/>
      <c r="C13" s="6" t="n"/>
      <c r="D13" s="5" t="n"/>
      <c r="E13" s="7">
        <f>IF($B13="","",IF($D13&lt;=$B13*$C13/12,"התשלום נמוך מהריבית",IFERROR(ROUNDUP(NPER($C13/12,-$D13,$B13),0),"")))</f>
        <v/>
      </c>
      <c r="F13" s="8">
        <f>IF(OR($B13="",NOT(ISNUMBER($E13))),"",MAX(0,$E13*$D13-$B13))</f>
        <v/>
      </c>
    </row>
    <row r="15">
      <c r="A15" s="9" t="inlineStr">
        <is>
          <t>חוב שכתוב לידו "התשלום נמוך מהריבית" לא נסגר לעולם בתשלום הזה — הוא רק גדל.</t>
        </is>
      </c>
    </row>
  </sheetData>
  <mergeCells count="1">
    <mergeCell ref="A15:F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rightToLeft="1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4" customWidth="1" min="4" max="4"/>
    <col width="24" customWidth="1" min="5" max="5"/>
    <col width="16" customWidth="1" min="6" max="6"/>
    <col width="14" customWidth="1" min="7" max="7"/>
  </cols>
  <sheetData>
    <row r="1">
      <c r="A1" s="1" t="inlineStr">
        <is>
          <t>באיזה סדר לסגור</t>
        </is>
      </c>
    </row>
    <row r="2">
      <c r="A2" s="2" t="inlineStr">
        <is>
          <t>התאים הכתומים = אתה ממלא. השאר מחושב.</t>
        </is>
      </c>
    </row>
    <row r="3">
      <c r="A3" s="10" t="inlineStr">
        <is>
          <t>סכום פנוי נוסף בחודש</t>
        </is>
      </c>
      <c r="B3" s="5" t="n">
        <v>0</v>
      </c>
    </row>
    <row r="5">
      <c r="A5" s="10" t="inlineStr">
        <is>
          <t>מפולת שלגים — לפי ריבית</t>
        </is>
      </c>
      <c r="E5" s="10" t="inlineStr">
        <is>
          <t>כדור שלג — לפי גודל החוב</t>
        </is>
      </c>
    </row>
    <row r="6">
      <c r="A6" s="11" t="inlineStr">
        <is>
          <t>חוסך לך הכי הרבה כסף</t>
        </is>
      </c>
      <c r="E6" s="11" t="inlineStr">
        <is>
          <t>נותן לך את ההצלחה הראשונה הכי מהר</t>
        </is>
      </c>
    </row>
    <row r="7" ht="30" customHeight="1">
      <c r="A7" s="3" t="inlineStr">
        <is>
          <t>סדר</t>
        </is>
      </c>
      <c r="B7" s="3" t="inlineStr">
        <is>
          <t>שם החוב</t>
        </is>
      </c>
      <c r="C7" s="3" t="inlineStr">
        <is>
          <t>ריבית</t>
        </is>
      </c>
      <c r="E7" s="12" t="inlineStr">
        <is>
          <t>סדר</t>
        </is>
      </c>
      <c r="F7" s="12" t="inlineStr">
        <is>
          <t>שם החוב</t>
        </is>
      </c>
      <c r="G7" s="12" t="inlineStr">
        <is>
          <t>יתרה</t>
        </is>
      </c>
    </row>
    <row r="8">
      <c r="A8" s="13" t="n">
        <v>1</v>
      </c>
      <c r="B8" s="13">
        <f>IFERROR(INDEX('החובות שלי'!$A$4:$A$13,MATCH(LARGE('החובות שלי'!$C$4:$C$13,1),'החובות שלי'!$C$4:$C$13,0)),"")</f>
        <v/>
      </c>
      <c r="C8" s="14">
        <f>IFERROR(LARGE('החובות שלי'!$C$4:$C$13,1),"")</f>
        <v/>
      </c>
      <c r="E8" s="13" t="n">
        <v>1</v>
      </c>
      <c r="F8" s="13">
        <f>IFERROR(INDEX('החובות שלי'!$A$4:$A$13,MATCH(SMALL('החובות שלי'!$B$4:$B$13,1),'החובות שלי'!$B$4:$B$13,0)),"")</f>
        <v/>
      </c>
      <c r="G8" s="8">
        <f>IFERROR(SMALL('החובות שלי'!$B$4:$B$13,1),"")</f>
        <v/>
      </c>
    </row>
    <row r="9">
      <c r="A9" s="13" t="n">
        <v>2</v>
      </c>
      <c r="B9" s="13">
        <f>IFERROR(INDEX('החובות שלי'!$A$4:$A$13,MATCH(LARGE('החובות שלי'!$C$4:$C$13,2),'החובות שלי'!$C$4:$C$13,0)),"")</f>
        <v/>
      </c>
      <c r="C9" s="14">
        <f>IFERROR(LARGE('החובות שלי'!$C$4:$C$13,2),"")</f>
        <v/>
      </c>
      <c r="E9" s="13" t="n">
        <v>2</v>
      </c>
      <c r="F9" s="13">
        <f>IFERROR(INDEX('החובות שלי'!$A$4:$A$13,MATCH(SMALL('החובות שלי'!$B$4:$B$13,2),'החובות שלי'!$B$4:$B$13,0)),"")</f>
        <v/>
      </c>
      <c r="G9" s="8">
        <f>IFERROR(SMALL('החובות שלי'!$B$4:$B$13,2),"")</f>
        <v/>
      </c>
    </row>
    <row r="10">
      <c r="A10" s="13" t="n">
        <v>3</v>
      </c>
      <c r="B10" s="13">
        <f>IFERROR(INDEX('החובות שלי'!$A$4:$A$13,MATCH(LARGE('החובות שלי'!$C$4:$C$13,3),'החובות שלי'!$C$4:$C$13,0)),"")</f>
        <v/>
      </c>
      <c r="C10" s="14">
        <f>IFERROR(LARGE('החובות שלי'!$C$4:$C$13,3),"")</f>
        <v/>
      </c>
      <c r="E10" s="13" t="n">
        <v>3</v>
      </c>
      <c r="F10" s="13">
        <f>IFERROR(INDEX('החובות שלי'!$A$4:$A$13,MATCH(SMALL('החובות שלי'!$B$4:$B$13,3),'החובות שלי'!$B$4:$B$13,0)),"")</f>
        <v/>
      </c>
      <c r="G10" s="8">
        <f>IFERROR(SMALL('החובות שלי'!$B$4:$B$13,3),"")</f>
        <v/>
      </c>
    </row>
    <row r="11">
      <c r="A11" s="13" t="n">
        <v>4</v>
      </c>
      <c r="B11" s="13">
        <f>IFERROR(INDEX('החובות שלי'!$A$4:$A$13,MATCH(LARGE('החובות שלי'!$C$4:$C$13,4),'החובות שלי'!$C$4:$C$13,0)),"")</f>
        <v/>
      </c>
      <c r="C11" s="14">
        <f>IFERROR(LARGE('החובות שלי'!$C$4:$C$13,4),"")</f>
        <v/>
      </c>
      <c r="E11" s="13" t="n">
        <v>4</v>
      </c>
      <c r="F11" s="13">
        <f>IFERROR(INDEX('החובות שלי'!$A$4:$A$13,MATCH(SMALL('החובות שלי'!$B$4:$B$13,4),'החובות שלי'!$B$4:$B$13,0)),"")</f>
        <v/>
      </c>
      <c r="G11" s="8">
        <f>IFERROR(SMALL('החובות שלי'!$B$4:$B$13,4),"")</f>
        <v/>
      </c>
    </row>
    <row r="12">
      <c r="A12" s="13" t="n">
        <v>5</v>
      </c>
      <c r="B12" s="13">
        <f>IFERROR(INDEX('החובות שלי'!$A$4:$A$13,MATCH(LARGE('החובות שלי'!$C$4:$C$13,5),'החובות שלי'!$C$4:$C$13,0)),"")</f>
        <v/>
      </c>
      <c r="C12" s="14">
        <f>IFERROR(LARGE('החובות שלי'!$C$4:$C$13,5),"")</f>
        <v/>
      </c>
      <c r="E12" s="13" t="n">
        <v>5</v>
      </c>
      <c r="F12" s="13">
        <f>IFERROR(INDEX('החובות שלי'!$A$4:$A$13,MATCH(SMALL('החובות שלי'!$B$4:$B$13,5),'החובות שלי'!$B$4:$B$13,0)),"")</f>
        <v/>
      </c>
      <c r="G12" s="8">
        <f>IFERROR(SMALL('החובות שלי'!$B$4:$B$13,5),"")</f>
        <v/>
      </c>
    </row>
    <row r="13">
      <c r="A13" s="13" t="n">
        <v>6</v>
      </c>
      <c r="B13" s="13">
        <f>IFERROR(INDEX('החובות שלי'!$A$4:$A$13,MATCH(LARGE('החובות שלי'!$C$4:$C$13,6),'החובות שלי'!$C$4:$C$13,0)),"")</f>
        <v/>
      </c>
      <c r="C13" s="14">
        <f>IFERROR(LARGE('החובות שלי'!$C$4:$C$13,6),"")</f>
        <v/>
      </c>
      <c r="E13" s="13" t="n">
        <v>6</v>
      </c>
      <c r="F13" s="13">
        <f>IFERROR(INDEX('החובות שלי'!$A$4:$A$13,MATCH(SMALL('החובות שלי'!$B$4:$B$13,6),'החובות שלי'!$B$4:$B$13,0)),"")</f>
        <v/>
      </c>
      <c r="G13" s="8">
        <f>IFERROR(SMALL('החובות שלי'!$B$4:$B$13,6),"")</f>
        <v/>
      </c>
    </row>
    <row r="14">
      <c r="A14" s="13" t="n">
        <v>7</v>
      </c>
      <c r="B14" s="13">
        <f>IFERROR(INDEX('החובות שלי'!$A$4:$A$13,MATCH(LARGE('החובות שלי'!$C$4:$C$13,7),'החובות שלי'!$C$4:$C$13,0)),"")</f>
        <v/>
      </c>
      <c r="C14" s="14">
        <f>IFERROR(LARGE('החובות שלי'!$C$4:$C$13,7),"")</f>
        <v/>
      </c>
      <c r="E14" s="13" t="n">
        <v>7</v>
      </c>
      <c r="F14" s="13">
        <f>IFERROR(INDEX('החובות שלי'!$A$4:$A$13,MATCH(SMALL('החובות שלי'!$B$4:$B$13,7),'החובות שלי'!$B$4:$B$13,0)),"")</f>
        <v/>
      </c>
      <c r="G14" s="8">
        <f>IFERROR(SMALL('החובות שלי'!$B$4:$B$13,7),"")</f>
        <v/>
      </c>
    </row>
    <row r="15">
      <c r="A15" s="13" t="n">
        <v>8</v>
      </c>
      <c r="B15" s="13">
        <f>IFERROR(INDEX('החובות שלי'!$A$4:$A$13,MATCH(LARGE('החובות שלי'!$C$4:$C$13,8),'החובות שלי'!$C$4:$C$13,0)),"")</f>
        <v/>
      </c>
      <c r="C15" s="14">
        <f>IFERROR(LARGE('החובות שלי'!$C$4:$C$13,8),"")</f>
        <v/>
      </c>
      <c r="E15" s="13" t="n">
        <v>8</v>
      </c>
      <c r="F15" s="13">
        <f>IFERROR(INDEX('החובות שלי'!$A$4:$A$13,MATCH(SMALL('החובות שלי'!$B$4:$B$13,8),'החובות שלי'!$B$4:$B$13,0)),"")</f>
        <v/>
      </c>
      <c r="G15" s="8">
        <f>IFERROR(SMALL('החובות שלי'!$B$4:$B$13,8),"")</f>
        <v/>
      </c>
    </row>
    <row r="16">
      <c r="A16" s="13" t="n">
        <v>9</v>
      </c>
      <c r="B16" s="13">
        <f>IFERROR(INDEX('החובות שלי'!$A$4:$A$13,MATCH(LARGE('החובות שלי'!$C$4:$C$13,9),'החובות שלי'!$C$4:$C$13,0)),"")</f>
        <v/>
      </c>
      <c r="C16" s="14">
        <f>IFERROR(LARGE('החובות שלי'!$C$4:$C$13,9),"")</f>
        <v/>
      </c>
      <c r="E16" s="13" t="n">
        <v>9</v>
      </c>
      <c r="F16" s="13">
        <f>IFERROR(INDEX('החובות שלי'!$A$4:$A$13,MATCH(SMALL('החובות שלי'!$B$4:$B$13,9),'החובות שלי'!$B$4:$B$13,0)),"")</f>
        <v/>
      </c>
      <c r="G16" s="8">
        <f>IFERROR(SMALL('החובות שלי'!$B$4:$B$13,9),"")</f>
        <v/>
      </c>
    </row>
    <row r="17">
      <c r="A17" s="13" t="n">
        <v>10</v>
      </c>
      <c r="B17" s="13">
        <f>IFERROR(INDEX('החובות שלי'!$A$4:$A$13,MATCH(LARGE('החובות שלי'!$C$4:$C$13,10),'החובות שלי'!$C$4:$C$13,0)),"")</f>
        <v/>
      </c>
      <c r="C17" s="14">
        <f>IFERROR(LARGE('החובות שלי'!$C$4:$C$13,10),"")</f>
        <v/>
      </c>
      <c r="E17" s="13" t="n">
        <v>10</v>
      </c>
      <c r="F17" s="13">
        <f>IFERROR(INDEX('החובות שלי'!$A$4:$A$13,MATCH(SMALL('החובות שלי'!$B$4:$B$13,10),'החובות שלי'!$B$4:$B$13,0)),"")</f>
        <v/>
      </c>
      <c r="G17" s="8">
        <f>IFERROR(SMALL('החובות שלי'!$B$4:$B$13,10),"")</f>
        <v/>
      </c>
    </row>
    <row r="19">
      <c r="A19" s="10" t="inlineStr">
        <is>
          <t>סך הריבית בשתי השיטות</t>
        </is>
      </c>
      <c r="B19" s="8">
        <f>IFERROR(SUM('החובות שלי'!$F$4:$F$13),0)</f>
        <v/>
      </c>
    </row>
    <row r="20">
      <c r="A20" s="10" t="inlineStr">
        <is>
          <t>החוב האחרון נסגר בעוד (חודשים)</t>
        </is>
      </c>
      <c r="B20" s="15">
        <f>IFERROR(MAX('החובות שלי'!$E$4:$E$13),0)</f>
        <v/>
      </c>
    </row>
    <row r="22">
      <c r="A22" s="9">
        <f>IF(COUNT('החובות שלי'!$B$4:$B$13)=0,"מלא את החובות בגיליון הראשון, והתוכנית תיבנה כאן לבד.","סדר לפי ריבית חוסך לך כסף. סדר לפי גודל נותן לך ניצחון מהיר. שתי הדרכים עובדות — הגרועה היחידה היא לפזר את הכסף על כולם.")</f>
        <v/>
      </c>
    </row>
    <row r="24">
      <c r="A24" s="11" t="inlineStr">
        <is>
          <t>אומדן בלבד — לא ייעוץ פיננסי.</t>
        </is>
      </c>
    </row>
  </sheetData>
  <mergeCells count="1">
    <mergeCell ref="A22:G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2026-07-27T00:49:30Z</dcterms:created>
  <dcterms:modified xsi:type="dcterms:W3CDTF">2026-07-27T00:49:30Z</dcterms:modified>
</cp:coreProperties>
</file>